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465" activeTab="0"/>
  </bookViews>
  <sheets>
    <sheet name="TBL_128" sheetId="1" r:id="rId1"/>
  </sheets>
  <definedNames>
    <definedName name="\a">'TBL_128'!$IV$8151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<sst xmlns="http://schemas.openxmlformats.org/spreadsheetml/2006/main" count="47" uniqueCount="47">
  <si>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Table 128--Mutton production, by region and province, China, 1979-90—u1</t>
  </si>
  <si>
    <t>Region/province</t>
  </si>
  <si>
    <t xml:space="preserve">           1,000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</si>
  <si>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</si>
  <si>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</si>
  <si>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</si>
  <si>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</si>
  <si>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</si>
  <si>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</si>
  <si>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</si>
  <si>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</si>
  <si>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</si>
  <si>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</si>
  <si>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</si>
  <si>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</si>
  <si>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</si>
  <si>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</si>
  <si>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</si>
  <si>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</si>
  <si>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</si>
  <si>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</si>
  <si>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</si>
  <si>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</si>
  <si>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</si>
  <si>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</si>
  <si>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</si>
  <si>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</si>
  <si>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</si>
  <si>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</si>
  <si>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</si>
  <si>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</si>
  <si>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</si>
  <si>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</si>
  <si>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</si>
  <si>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</si>
  <si>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</si>
  <si>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</si>
  <si>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</si>
  <si>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</si>
  <si>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</si>
  <si>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</si>
  <si>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</si>
  <si>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</si>
  <si>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Mutton includes both sheep and goat meat.  Mutton output refers to carcass weight, excluding head, hooves and offal.</t>
  </si>
  <si>
    <t xml:space="preserve">    —u2˜ Hainan data available beginning in 1980 -- prior years included in Guangdong.</t>
  </si>
  <si>
    <t xml:space="preserve">    Sources:  (2, p. 119), (3, p. 49), (4, p. 56), (6, p. 115), (7, p. 174), (8, p. 209), (9, p. 254), (10, p. 278), (11, p. 311), (34, p. 378)</t>
  </si>
  <si>
    <t>and (35, p. 361).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</si>
</sst>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3" max="14" width="7.625" style="0" customWidth="1"/>
  </cols>
  <sheetData>
    <row r="1" ht="12">
      <c r="A1" s="1" t="s">
        <v>0</v>
      </c>
    </row>
    <row r="2" spans="1:1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>
      <c r="A3" s="1" t="s">
        <v>1</v>
      </c>
      <c r="B3" s="3"/>
      <c r="C3" s="3">
        <v>1979</v>
      </c>
      <c r="D3" s="3">
        <v>1980</v>
      </c>
      <c r="E3" s="3">
        <v>1981</v>
      </c>
      <c r="F3" s="4">
        <v>1982</v>
      </c>
      <c r="G3" s="4">
        <v>1983</v>
      </c>
      <c r="H3" s="4">
        <v>1984</v>
      </c>
      <c r="I3" s="4">
        <v>1985</v>
      </c>
      <c r="J3" s="4">
        <v>1986</v>
      </c>
      <c r="K3" s="4">
        <v>1987</v>
      </c>
      <c r="L3" s="4">
        <v>1988</v>
      </c>
      <c r="M3" s="4">
        <v>1989</v>
      </c>
      <c r="N3" s="4">
        <v>1990</v>
      </c>
    </row>
    <row r="4" spans="1:14" ht="12">
      <c r="A4" s="2"/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</row>
    <row r="5" ht="12">
      <c r="H5" s="1" t="s">
        <v>2</v>
      </c>
    </row>
    <row r="7" spans="1:14" ht="12">
      <c r="A7" s="5" t="s">
        <v>3</v>
      </c>
      <c r="C7" s="3">
        <f aca="true" t="shared" si="0" ref="C7:N7">SUM(C8:C10)</f>
        <v>8.239</v>
      </c>
      <c r="D7" s="3">
        <f t="shared" si="0"/>
        <v>11.99056</v>
      </c>
      <c r="E7" s="3">
        <f t="shared" si="0"/>
        <v>13.242</v>
      </c>
      <c r="F7" s="3">
        <f t="shared" si="0"/>
        <v>19</v>
      </c>
      <c r="G7" s="3">
        <f t="shared" si="0"/>
        <v>17</v>
      </c>
      <c r="H7" s="3">
        <f t="shared" si="0"/>
        <v>18</v>
      </c>
      <c r="I7" s="3">
        <f t="shared" si="0"/>
        <v>17</v>
      </c>
      <c r="J7" s="3">
        <f t="shared" si="0"/>
        <v>16</v>
      </c>
      <c r="K7" s="3">
        <f t="shared" si="0"/>
        <v>18</v>
      </c>
      <c r="L7" s="3">
        <f t="shared" si="0"/>
        <v>19</v>
      </c>
      <c r="M7" s="3">
        <f t="shared" si="0"/>
        <v>22</v>
      </c>
      <c r="N7" s="3">
        <f t="shared" si="0"/>
        <v>34</v>
      </c>
    </row>
    <row r="8" spans="2:14" ht="12">
      <c r="B8" s="5" t="s">
        <v>4</v>
      </c>
      <c r="C8" s="3">
        <v>5.25</v>
      </c>
      <c r="D8" s="3">
        <v>8.05156</v>
      </c>
      <c r="E8" s="3">
        <v>8.1865</v>
      </c>
      <c r="F8" s="4">
        <v>12</v>
      </c>
      <c r="G8" s="4">
        <v>11</v>
      </c>
      <c r="H8" s="4">
        <v>10</v>
      </c>
      <c r="I8" s="4">
        <v>8</v>
      </c>
      <c r="J8" s="4">
        <v>5</v>
      </c>
      <c r="K8" s="4">
        <v>6</v>
      </c>
      <c r="L8" s="4">
        <v>7</v>
      </c>
      <c r="M8" s="6">
        <v>7</v>
      </c>
      <c r="N8" s="6">
        <v>13</v>
      </c>
    </row>
    <row r="9" spans="2:14" ht="12">
      <c r="B9" s="5" t="s">
        <v>5</v>
      </c>
      <c r="C9" s="3">
        <v>1.4585000000000001</v>
      </c>
      <c r="D9" s="3">
        <v>2.185</v>
      </c>
      <c r="E9" s="3">
        <v>2.36</v>
      </c>
      <c r="F9" s="4">
        <v>4</v>
      </c>
      <c r="G9" s="4">
        <v>4</v>
      </c>
      <c r="H9" s="4">
        <v>5</v>
      </c>
      <c r="I9" s="4">
        <v>6</v>
      </c>
      <c r="J9" s="4">
        <v>6</v>
      </c>
      <c r="K9" s="4">
        <v>7</v>
      </c>
      <c r="L9" s="4">
        <v>8</v>
      </c>
      <c r="M9" s="6">
        <v>10</v>
      </c>
      <c r="N9" s="6">
        <v>13</v>
      </c>
    </row>
    <row r="10" spans="2:14" ht="12">
      <c r="B10" s="5" t="s">
        <v>6</v>
      </c>
      <c r="C10" s="3">
        <v>1.5305</v>
      </c>
      <c r="D10" s="3">
        <v>1.754</v>
      </c>
      <c r="E10" s="3">
        <v>2.6955</v>
      </c>
      <c r="F10" s="4">
        <v>3</v>
      </c>
      <c r="G10" s="4">
        <v>2</v>
      </c>
      <c r="H10" s="4">
        <v>3</v>
      </c>
      <c r="I10" s="4">
        <v>3</v>
      </c>
      <c r="J10" s="4">
        <v>5</v>
      </c>
      <c r="K10" s="4">
        <v>5</v>
      </c>
      <c r="L10" s="4">
        <v>4</v>
      </c>
      <c r="M10" s="6">
        <v>5</v>
      </c>
      <c r="N10" s="6">
        <v>8</v>
      </c>
    </row>
    <row r="11" spans="13:14" ht="12">
      <c r="M11" s="6"/>
      <c r="N11" s="6"/>
    </row>
    <row r="12" spans="1:14" ht="12">
      <c r="A12" s="5" t="s">
        <v>7</v>
      </c>
      <c r="C12" s="3">
        <f aca="true" t="shared" si="1" ref="C12:N12">SUM(C13:C18)</f>
        <v>62.57849999999999</v>
      </c>
      <c r="D12" s="3">
        <f t="shared" si="1"/>
        <v>84.4115</v>
      </c>
      <c r="E12" s="3">
        <f t="shared" si="1"/>
        <v>107.4565</v>
      </c>
      <c r="F12" s="3">
        <f t="shared" si="1"/>
        <v>119</v>
      </c>
      <c r="G12" s="3">
        <f t="shared" si="1"/>
        <v>144</v>
      </c>
      <c r="H12" s="3">
        <f t="shared" si="1"/>
        <v>157</v>
      </c>
      <c r="I12" s="3">
        <f t="shared" si="1"/>
        <v>148</v>
      </c>
      <c r="J12" s="3">
        <f t="shared" si="1"/>
        <v>158</v>
      </c>
      <c r="K12" s="3">
        <f t="shared" si="1"/>
        <v>195</v>
      </c>
      <c r="L12" s="3">
        <f t="shared" si="1"/>
        <v>263</v>
      </c>
      <c r="M12" s="3">
        <f t="shared" si="1"/>
        <v>325</v>
      </c>
      <c r="N12" s="3">
        <f t="shared" si="1"/>
        <v>374</v>
      </c>
    </row>
    <row r="13" spans="2:14" ht="12">
      <c r="B13" s="5" t="s">
        <v>8</v>
      </c>
      <c r="C13" s="3">
        <v>17.47</v>
      </c>
      <c r="D13" s="3">
        <v>30.58</v>
      </c>
      <c r="E13" s="3">
        <v>36.55</v>
      </c>
      <c r="F13" s="4">
        <v>43</v>
      </c>
      <c r="G13" s="4">
        <v>55</v>
      </c>
      <c r="H13" s="4">
        <v>49</v>
      </c>
      <c r="I13" s="4">
        <v>50</v>
      </c>
      <c r="J13" s="4">
        <v>56</v>
      </c>
      <c r="K13" s="4">
        <v>69</v>
      </c>
      <c r="L13" s="4">
        <v>104</v>
      </c>
      <c r="M13" s="6">
        <v>133</v>
      </c>
      <c r="N13" s="6">
        <v>157</v>
      </c>
    </row>
    <row r="14" spans="2:14" ht="12">
      <c r="B14" s="5" t="s">
        <v>9</v>
      </c>
      <c r="C14" s="3">
        <v>10.44</v>
      </c>
      <c r="D14" s="3">
        <v>13.1145</v>
      </c>
      <c r="E14" s="3">
        <v>21.9995</v>
      </c>
      <c r="F14" s="4">
        <v>24</v>
      </c>
      <c r="G14" s="4">
        <v>34</v>
      </c>
      <c r="H14" s="4">
        <v>38</v>
      </c>
      <c r="I14" s="4">
        <v>37</v>
      </c>
      <c r="J14" s="4">
        <v>41</v>
      </c>
      <c r="K14" s="4">
        <v>49</v>
      </c>
      <c r="L14" s="4">
        <v>59</v>
      </c>
      <c r="M14" s="6">
        <v>70</v>
      </c>
      <c r="N14" s="6">
        <v>80</v>
      </c>
    </row>
    <row r="15" spans="2:14" ht="12">
      <c r="B15" s="5" t="s">
        <v>10</v>
      </c>
      <c r="C15" s="3">
        <v>1.319</v>
      </c>
      <c r="D15" s="3">
        <v>1.383</v>
      </c>
      <c r="E15" s="3">
        <v>1.308</v>
      </c>
      <c r="F15" s="4">
        <v>2</v>
      </c>
      <c r="G15" s="4">
        <v>2</v>
      </c>
      <c r="H15" s="4">
        <v>3</v>
      </c>
      <c r="I15" s="4">
        <v>2</v>
      </c>
      <c r="J15" s="4">
        <v>3</v>
      </c>
      <c r="K15" s="4">
        <v>3</v>
      </c>
      <c r="L15" s="4">
        <v>4</v>
      </c>
      <c r="M15" s="6">
        <v>7</v>
      </c>
      <c r="N15" s="6">
        <v>9</v>
      </c>
    </row>
    <row r="16" spans="2:14" ht="12">
      <c r="B16" s="5" t="s">
        <v>11</v>
      </c>
      <c r="C16" s="3">
        <v>0.985</v>
      </c>
      <c r="D16" s="3">
        <v>0.59</v>
      </c>
      <c r="E16" s="3">
        <v>1.185</v>
      </c>
      <c r="F16" s="4">
        <v>1</v>
      </c>
      <c r="G16" s="4">
        <v>2</v>
      </c>
      <c r="H16" s="4">
        <v>3</v>
      </c>
      <c r="I16" s="4">
        <v>3</v>
      </c>
      <c r="J16" s="4">
        <v>4</v>
      </c>
      <c r="K16" s="4">
        <v>5</v>
      </c>
      <c r="L16" s="4">
        <v>7</v>
      </c>
      <c r="M16" s="6">
        <v>6</v>
      </c>
      <c r="N16" s="6">
        <v>8</v>
      </c>
    </row>
    <row r="17" spans="2:14" ht="12">
      <c r="B17" s="5" t="s">
        <v>12</v>
      </c>
      <c r="C17" s="3">
        <v>24.311</v>
      </c>
      <c r="D17" s="3">
        <v>28.845</v>
      </c>
      <c r="E17" s="3">
        <v>33.5775</v>
      </c>
      <c r="F17" s="4">
        <v>35</v>
      </c>
      <c r="G17" s="4">
        <v>32</v>
      </c>
      <c r="H17" s="4">
        <v>33</v>
      </c>
      <c r="I17" s="4">
        <v>34</v>
      </c>
      <c r="J17" s="4">
        <v>37</v>
      </c>
      <c r="K17" s="4">
        <v>50</v>
      </c>
      <c r="L17" s="4">
        <v>65</v>
      </c>
      <c r="M17" s="6">
        <v>79</v>
      </c>
      <c r="N17" s="6">
        <v>80</v>
      </c>
    </row>
    <row r="18" spans="2:14" ht="12">
      <c r="B18" s="5" t="s">
        <v>13</v>
      </c>
      <c r="C18" s="3">
        <v>8.0535</v>
      </c>
      <c r="D18" s="3">
        <v>9.899000000000001</v>
      </c>
      <c r="E18" s="3">
        <v>12.836500000000001</v>
      </c>
      <c r="F18" s="4">
        <v>14</v>
      </c>
      <c r="G18" s="4">
        <v>19</v>
      </c>
      <c r="H18" s="4">
        <v>31</v>
      </c>
      <c r="I18" s="4">
        <v>22</v>
      </c>
      <c r="J18" s="4">
        <v>17</v>
      </c>
      <c r="K18" s="4">
        <v>19</v>
      </c>
      <c r="L18" s="4">
        <v>24</v>
      </c>
      <c r="M18" s="6">
        <v>30</v>
      </c>
      <c r="N18" s="6">
        <v>40</v>
      </c>
    </row>
    <row r="19" spans="13:14" ht="12">
      <c r="M19" s="6"/>
      <c r="N19" s="6"/>
    </row>
    <row r="20" spans="1:14" ht="12">
      <c r="A20" s="5" t="s">
        <v>14</v>
      </c>
      <c r="C20" s="3">
        <f aca="true" t="shared" si="2" ref="C20:N20">SUM(C21:C26)</f>
        <v>172.676</v>
      </c>
      <c r="D20" s="3">
        <f t="shared" si="2"/>
        <v>203.754</v>
      </c>
      <c r="E20" s="3">
        <f t="shared" si="2"/>
        <v>200.9985</v>
      </c>
      <c r="F20" s="3">
        <f t="shared" si="2"/>
        <v>233</v>
      </c>
      <c r="G20" s="3">
        <f t="shared" si="2"/>
        <v>243</v>
      </c>
      <c r="H20" s="3">
        <f t="shared" si="2"/>
        <v>268</v>
      </c>
      <c r="I20" s="3">
        <f t="shared" si="2"/>
        <v>275</v>
      </c>
      <c r="J20" s="3">
        <f t="shared" si="2"/>
        <v>290</v>
      </c>
      <c r="K20" s="3">
        <f t="shared" si="2"/>
        <v>321</v>
      </c>
      <c r="L20" s="3">
        <f t="shared" si="2"/>
        <v>314</v>
      </c>
      <c r="M20" s="3">
        <f t="shared" si="2"/>
        <v>387</v>
      </c>
      <c r="N20" s="3">
        <f t="shared" si="2"/>
        <v>418</v>
      </c>
    </row>
    <row r="21" spans="2:14" ht="12">
      <c r="B21" s="5" t="s">
        <v>15</v>
      </c>
      <c r="C21" s="3">
        <v>4.9915</v>
      </c>
      <c r="D21" s="3">
        <v>6.3885000000000005</v>
      </c>
      <c r="E21" s="3">
        <v>7.45</v>
      </c>
      <c r="F21" s="4">
        <v>10</v>
      </c>
      <c r="G21" s="4">
        <v>14</v>
      </c>
      <c r="H21" s="4">
        <v>14</v>
      </c>
      <c r="I21" s="4">
        <v>14</v>
      </c>
      <c r="J21" s="4">
        <v>11</v>
      </c>
      <c r="K21" s="4">
        <v>12</v>
      </c>
      <c r="L21" s="4">
        <v>16</v>
      </c>
      <c r="M21" s="6">
        <v>20</v>
      </c>
      <c r="N21" s="6">
        <v>22</v>
      </c>
    </row>
    <row r="22" spans="2:14" ht="12">
      <c r="B22" s="5" t="s">
        <v>16</v>
      </c>
      <c r="C22" s="3">
        <v>12.0165</v>
      </c>
      <c r="D22" s="3">
        <v>12.2175</v>
      </c>
      <c r="E22" s="3">
        <v>12.688</v>
      </c>
      <c r="F22" s="4">
        <v>17</v>
      </c>
      <c r="G22" s="4">
        <v>14</v>
      </c>
      <c r="H22" s="4">
        <v>21</v>
      </c>
      <c r="I22" s="4">
        <v>23</v>
      </c>
      <c r="J22" s="4">
        <v>25</v>
      </c>
      <c r="K22" s="4">
        <v>31</v>
      </c>
      <c r="L22" s="4">
        <v>29</v>
      </c>
      <c r="M22" s="6">
        <v>33</v>
      </c>
      <c r="N22" s="6">
        <v>38</v>
      </c>
    </row>
    <row r="23" spans="2:14" ht="12">
      <c r="B23" s="5" t="s">
        <v>17</v>
      </c>
      <c r="C23" s="3">
        <v>62.8205</v>
      </c>
      <c r="D23" s="3">
        <v>76.864</v>
      </c>
      <c r="E23" s="3">
        <v>63.8735</v>
      </c>
      <c r="F23" s="4">
        <v>78</v>
      </c>
      <c r="G23" s="4">
        <v>87</v>
      </c>
      <c r="H23" s="4">
        <v>89</v>
      </c>
      <c r="I23" s="4">
        <v>84</v>
      </c>
      <c r="J23" s="4">
        <v>87</v>
      </c>
      <c r="K23" s="4">
        <v>95</v>
      </c>
      <c r="L23" s="4">
        <v>85</v>
      </c>
      <c r="M23" s="6">
        <v>127</v>
      </c>
      <c r="N23" s="6">
        <v>127</v>
      </c>
    </row>
    <row r="24" spans="2:14" ht="12">
      <c r="B24" s="5" t="s">
        <v>18</v>
      </c>
      <c r="C24" s="3">
        <v>2.9895</v>
      </c>
      <c r="D24" s="3">
        <v>3.8225</v>
      </c>
      <c r="E24" s="3">
        <v>3.9905</v>
      </c>
      <c r="F24" s="4">
        <v>6</v>
      </c>
      <c r="G24" s="4">
        <v>5</v>
      </c>
      <c r="H24" s="4">
        <v>7</v>
      </c>
      <c r="I24" s="4">
        <v>8</v>
      </c>
      <c r="J24" s="4">
        <v>10</v>
      </c>
      <c r="K24" s="4">
        <v>13</v>
      </c>
      <c r="L24" s="4">
        <v>11</v>
      </c>
      <c r="M24" s="6">
        <v>16</v>
      </c>
      <c r="N24" s="6">
        <v>17</v>
      </c>
    </row>
    <row r="25" spans="2:14" ht="12">
      <c r="B25" s="5" t="s">
        <v>19</v>
      </c>
      <c r="C25" s="3">
        <v>56.468</v>
      </c>
      <c r="D25" s="3">
        <v>64.7655</v>
      </c>
      <c r="E25" s="3">
        <v>72.5935</v>
      </c>
      <c r="F25" s="4">
        <v>80</v>
      </c>
      <c r="G25" s="4">
        <v>84</v>
      </c>
      <c r="H25" s="4">
        <v>95</v>
      </c>
      <c r="I25" s="4">
        <v>100</v>
      </c>
      <c r="J25" s="4">
        <v>112</v>
      </c>
      <c r="K25" s="4">
        <v>122</v>
      </c>
      <c r="L25" s="4">
        <v>126</v>
      </c>
      <c r="M25" s="6">
        <v>139</v>
      </c>
      <c r="N25" s="6">
        <v>158</v>
      </c>
    </row>
    <row r="26" spans="2:14" ht="12">
      <c r="B26" s="5" t="s">
        <v>20</v>
      </c>
      <c r="C26" s="3">
        <v>33.39</v>
      </c>
      <c r="D26" s="3">
        <v>39.696</v>
      </c>
      <c r="E26" s="3">
        <v>40.403</v>
      </c>
      <c r="F26" s="4">
        <v>42</v>
      </c>
      <c r="G26" s="4">
        <v>39</v>
      </c>
      <c r="H26" s="4">
        <v>42</v>
      </c>
      <c r="I26" s="4">
        <v>46</v>
      </c>
      <c r="J26" s="4">
        <v>45</v>
      </c>
      <c r="K26" s="4">
        <v>48</v>
      </c>
      <c r="L26" s="4">
        <v>47</v>
      </c>
      <c r="M26" s="6">
        <v>52</v>
      </c>
      <c r="N26" s="6">
        <v>56</v>
      </c>
    </row>
    <row r="27" spans="13:14" ht="12">
      <c r="M27" s="6"/>
      <c r="N27" s="6"/>
    </row>
    <row r="28" spans="1:14" ht="12">
      <c r="A28" s="5" t="s">
        <v>21</v>
      </c>
      <c r="C28" s="3">
        <f aca="true" t="shared" si="3" ref="C28:N28">SUM(C29:C32)</f>
        <v>49.56699999999999</v>
      </c>
      <c r="D28" s="3">
        <f t="shared" si="3"/>
        <v>52.0705</v>
      </c>
      <c r="E28" s="3">
        <f t="shared" si="3"/>
        <v>53.168000000000006</v>
      </c>
      <c r="F28" s="3">
        <f t="shared" si="3"/>
        <v>53</v>
      </c>
      <c r="G28" s="3">
        <f t="shared" si="3"/>
        <v>49</v>
      </c>
      <c r="H28" s="3">
        <f t="shared" si="3"/>
        <v>47</v>
      </c>
      <c r="I28" s="3">
        <f t="shared" si="3"/>
        <v>53</v>
      </c>
      <c r="J28" s="3">
        <f t="shared" si="3"/>
        <v>58</v>
      </c>
      <c r="K28" s="3">
        <f t="shared" si="3"/>
        <v>73</v>
      </c>
      <c r="L28" s="3">
        <f t="shared" si="3"/>
        <v>87</v>
      </c>
      <c r="M28" s="3">
        <f t="shared" si="3"/>
        <v>107</v>
      </c>
      <c r="N28" s="3">
        <f t="shared" si="3"/>
        <v>116</v>
      </c>
    </row>
    <row r="29" spans="2:14" ht="12">
      <c r="B29" s="5" t="s">
        <v>22</v>
      </c>
      <c r="C29" s="3">
        <v>4.76</v>
      </c>
      <c r="D29" s="3">
        <v>5.1925</v>
      </c>
      <c r="E29" s="3">
        <v>5.043</v>
      </c>
      <c r="F29" s="4">
        <v>5</v>
      </c>
      <c r="G29" s="4">
        <v>6</v>
      </c>
      <c r="H29" s="4">
        <v>5</v>
      </c>
      <c r="I29" s="4">
        <v>6</v>
      </c>
      <c r="J29" s="4">
        <v>6</v>
      </c>
      <c r="K29" s="4">
        <v>7</v>
      </c>
      <c r="L29" s="4">
        <v>8</v>
      </c>
      <c r="M29" s="6">
        <v>9</v>
      </c>
      <c r="N29" s="6">
        <v>10</v>
      </c>
    </row>
    <row r="30" spans="2:14" ht="12">
      <c r="B30" s="5" t="s">
        <v>23</v>
      </c>
      <c r="C30" s="3">
        <v>21.9805</v>
      </c>
      <c r="D30" s="3">
        <v>27.4375</v>
      </c>
      <c r="E30" s="3">
        <v>24.835</v>
      </c>
      <c r="F30" s="4">
        <v>24</v>
      </c>
      <c r="G30" s="4">
        <v>23</v>
      </c>
      <c r="H30" s="4">
        <v>23</v>
      </c>
      <c r="I30" s="4">
        <v>26</v>
      </c>
      <c r="J30" s="4">
        <v>33</v>
      </c>
      <c r="K30" s="4">
        <v>43</v>
      </c>
      <c r="L30" s="4">
        <v>53</v>
      </c>
      <c r="M30" s="6">
        <v>66</v>
      </c>
      <c r="N30" s="6">
        <v>73</v>
      </c>
    </row>
    <row r="31" spans="2:14" ht="12">
      <c r="B31" s="5" t="s">
        <v>24</v>
      </c>
      <c r="C31" s="3">
        <v>1.543</v>
      </c>
      <c r="D31" s="3">
        <v>1.2755</v>
      </c>
      <c r="E31" s="3">
        <v>0.78</v>
      </c>
      <c r="F31" s="4">
        <v>1</v>
      </c>
      <c r="G31" s="4">
        <v>1</v>
      </c>
      <c r="H31" s="4">
        <v>1</v>
      </c>
      <c r="I31" s="4">
        <v>1</v>
      </c>
      <c r="J31" s="4">
        <v>0</v>
      </c>
      <c r="K31" s="4">
        <v>1</v>
      </c>
      <c r="L31" s="4">
        <v>1</v>
      </c>
      <c r="M31" s="6">
        <v>2</v>
      </c>
      <c r="N31" s="6">
        <v>3</v>
      </c>
    </row>
    <row r="32" spans="2:14" ht="12">
      <c r="B32" s="5" t="s">
        <v>25</v>
      </c>
      <c r="C32" s="3">
        <v>21.2835</v>
      </c>
      <c r="D32" s="3">
        <v>18.165</v>
      </c>
      <c r="E32" s="3">
        <v>22.51</v>
      </c>
      <c r="F32" s="4">
        <v>23</v>
      </c>
      <c r="G32" s="4">
        <v>19</v>
      </c>
      <c r="H32" s="4">
        <v>18</v>
      </c>
      <c r="I32" s="4">
        <v>20</v>
      </c>
      <c r="J32" s="4">
        <v>19</v>
      </c>
      <c r="K32" s="4">
        <v>22</v>
      </c>
      <c r="L32" s="4">
        <v>25</v>
      </c>
      <c r="M32" s="6">
        <v>30</v>
      </c>
      <c r="N32" s="6">
        <v>30</v>
      </c>
    </row>
    <row r="33" spans="13:14" ht="12">
      <c r="M33" s="6"/>
      <c r="N33" s="6"/>
    </row>
    <row r="34" spans="1:14" ht="12">
      <c r="A34" s="5" t="s">
        <v>26</v>
      </c>
      <c r="C34" s="3">
        <f aca="true" t="shared" si="4" ref="C34:N34">SUM(C35:C37)</f>
        <v>9.068</v>
      </c>
      <c r="D34" s="3">
        <f t="shared" si="4"/>
        <v>13.0015</v>
      </c>
      <c r="E34" s="3">
        <f t="shared" si="4"/>
        <v>11.688500000000001</v>
      </c>
      <c r="F34" s="3">
        <f t="shared" si="4"/>
        <v>11</v>
      </c>
      <c r="G34" s="3">
        <f t="shared" si="4"/>
        <v>10</v>
      </c>
      <c r="H34" s="3">
        <f t="shared" si="4"/>
        <v>11</v>
      </c>
      <c r="I34" s="3">
        <f t="shared" si="4"/>
        <v>11</v>
      </c>
      <c r="J34" s="3">
        <f t="shared" si="4"/>
        <v>10</v>
      </c>
      <c r="K34" s="3">
        <f t="shared" si="4"/>
        <v>12</v>
      </c>
      <c r="L34" s="3">
        <f t="shared" si="4"/>
        <v>15</v>
      </c>
      <c r="M34" s="3">
        <f t="shared" si="4"/>
        <v>17</v>
      </c>
      <c r="N34" s="3">
        <f t="shared" si="4"/>
        <v>16</v>
      </c>
    </row>
    <row r="35" spans="2:14" ht="12">
      <c r="B35" s="5" t="s">
        <v>27</v>
      </c>
      <c r="C35" s="3">
        <v>6.305</v>
      </c>
      <c r="D35" s="3">
        <v>7.8985</v>
      </c>
      <c r="E35" s="3">
        <v>6.8505</v>
      </c>
      <c r="F35" s="4">
        <v>7</v>
      </c>
      <c r="G35" s="4">
        <v>7</v>
      </c>
      <c r="H35" s="4">
        <v>7</v>
      </c>
      <c r="I35" s="4">
        <v>7</v>
      </c>
      <c r="J35" s="4">
        <v>6</v>
      </c>
      <c r="K35" s="4">
        <v>8</v>
      </c>
      <c r="L35" s="4">
        <v>10</v>
      </c>
      <c r="M35" s="6">
        <v>12</v>
      </c>
      <c r="N35" s="6">
        <v>11</v>
      </c>
    </row>
    <row r="36" spans="2:14" ht="12">
      <c r="B36" s="5" t="s">
        <v>28</v>
      </c>
      <c r="C36" s="3">
        <v>2.499</v>
      </c>
      <c r="D36" s="3">
        <v>4.6305000000000005</v>
      </c>
      <c r="E36" s="3">
        <v>4.1065000000000005</v>
      </c>
      <c r="F36" s="4">
        <v>4</v>
      </c>
      <c r="G36" s="4">
        <v>3</v>
      </c>
      <c r="H36" s="4">
        <v>3</v>
      </c>
      <c r="I36" s="4">
        <v>3</v>
      </c>
      <c r="J36" s="4">
        <v>3</v>
      </c>
      <c r="K36" s="4">
        <v>3</v>
      </c>
      <c r="L36" s="4">
        <v>4</v>
      </c>
      <c r="M36" s="6">
        <v>4</v>
      </c>
      <c r="N36" s="6">
        <v>4</v>
      </c>
    </row>
    <row r="37" spans="2:14" ht="12">
      <c r="B37" s="5" t="s">
        <v>29</v>
      </c>
      <c r="C37" s="3">
        <v>0.264</v>
      </c>
      <c r="D37" s="3">
        <v>0.4725</v>
      </c>
      <c r="E37" s="3">
        <v>0.7315</v>
      </c>
      <c r="F37" s="4">
        <v>0</v>
      </c>
      <c r="G37" s="4">
        <v>0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6">
        <v>1</v>
      </c>
      <c r="N37" s="6">
        <v>1</v>
      </c>
    </row>
    <row r="38" spans="13:14" ht="12">
      <c r="M38" s="6"/>
      <c r="N38" s="6"/>
    </row>
    <row r="39" spans="1:14" ht="12">
      <c r="A39" s="5" t="s">
        <v>30</v>
      </c>
      <c r="C39" s="3">
        <f aca="true" t="shared" si="5" ref="C39:K39">SUM(C40:C42)</f>
        <v>6.0305</v>
      </c>
      <c r="D39" s="3">
        <f t="shared" si="5"/>
        <v>4.8345</v>
      </c>
      <c r="E39" s="3">
        <f t="shared" si="5"/>
        <v>5.7445</v>
      </c>
      <c r="F39" s="3">
        <f t="shared" si="5"/>
        <v>5.885</v>
      </c>
      <c r="G39" s="3">
        <f t="shared" si="5"/>
        <v>5.415</v>
      </c>
      <c r="H39" s="3">
        <f t="shared" si="5"/>
        <v>6.640000000000001</v>
      </c>
      <c r="I39" s="3">
        <f t="shared" si="5"/>
        <v>6.82</v>
      </c>
      <c r="J39" s="3">
        <f t="shared" si="5"/>
        <v>6.726</v>
      </c>
      <c r="K39" s="3">
        <f t="shared" si="5"/>
        <v>7.16</v>
      </c>
      <c r="L39" s="3">
        <f>SUM(L40:L43)</f>
        <v>10</v>
      </c>
      <c r="M39" s="3">
        <f>SUM(M40:M43)</f>
        <v>10</v>
      </c>
      <c r="N39" s="3">
        <f>SUM(N40:N43)</f>
        <v>12</v>
      </c>
    </row>
    <row r="40" spans="2:14" ht="12">
      <c r="B40" s="5" t="s">
        <v>31</v>
      </c>
      <c r="C40" s="3">
        <v>0.735</v>
      </c>
      <c r="D40" s="3">
        <f>1.15-D43</f>
        <v>0.22499999999999987</v>
      </c>
      <c r="E40" s="3">
        <f>1.435-E43</f>
        <v>0.525</v>
      </c>
      <c r="F40" s="6">
        <f>2-F43</f>
        <v>0.885</v>
      </c>
      <c r="G40" s="6">
        <f>1.46-G43</f>
        <v>0.41500000000000004</v>
      </c>
      <c r="H40" s="6">
        <f>1.8-H43</f>
        <v>0.6400000000000001</v>
      </c>
      <c r="I40" s="6">
        <f>2.3-I43</f>
        <v>0.8199999999999998</v>
      </c>
      <c r="J40" s="6">
        <f>2.4-J43</f>
        <v>0.726</v>
      </c>
      <c r="K40" s="6">
        <f>3-K43</f>
        <v>1.16</v>
      </c>
      <c r="L40" s="4">
        <v>1</v>
      </c>
      <c r="M40" s="6">
        <v>1</v>
      </c>
      <c r="N40" s="6">
        <v>2</v>
      </c>
    </row>
    <row r="41" spans="2:14" ht="12">
      <c r="B41" s="5" t="s">
        <v>32</v>
      </c>
      <c r="C41" s="3">
        <v>2.7475</v>
      </c>
      <c r="D41" s="3">
        <v>1.8820000000000001</v>
      </c>
      <c r="E41" s="3">
        <v>1.7790000000000001</v>
      </c>
      <c r="F41" s="6">
        <v>2</v>
      </c>
      <c r="G41" s="6">
        <v>1</v>
      </c>
      <c r="H41" s="6">
        <v>2</v>
      </c>
      <c r="I41" s="6">
        <v>2</v>
      </c>
      <c r="J41" s="6">
        <v>2</v>
      </c>
      <c r="K41" s="6">
        <v>2</v>
      </c>
      <c r="L41" s="4">
        <v>2</v>
      </c>
      <c r="M41" s="6">
        <v>2</v>
      </c>
      <c r="N41" s="6">
        <v>3</v>
      </c>
    </row>
    <row r="42" spans="2:14" ht="12">
      <c r="B42" s="5" t="s">
        <v>33</v>
      </c>
      <c r="C42" s="3">
        <v>2.548</v>
      </c>
      <c r="D42" s="3">
        <v>2.7275</v>
      </c>
      <c r="E42" s="3">
        <v>3.4405</v>
      </c>
      <c r="F42" s="6">
        <v>3</v>
      </c>
      <c r="G42" s="6">
        <v>4</v>
      </c>
      <c r="H42" s="6">
        <v>4</v>
      </c>
      <c r="I42" s="6">
        <v>4</v>
      </c>
      <c r="J42" s="6">
        <v>4</v>
      </c>
      <c r="K42" s="6">
        <v>4</v>
      </c>
      <c r="L42" s="4">
        <v>5</v>
      </c>
      <c r="M42" s="6">
        <v>5</v>
      </c>
      <c r="N42" s="6">
        <v>5</v>
      </c>
    </row>
    <row r="43" spans="2:14" ht="12">
      <c r="B43" s="1" t="s">
        <v>34</v>
      </c>
      <c r="C43" s="7" t="s">
        <v>35</v>
      </c>
      <c r="D43" s="6">
        <v>0.925</v>
      </c>
      <c r="E43" s="6">
        <v>0.91</v>
      </c>
      <c r="F43" s="6">
        <v>1.115</v>
      </c>
      <c r="G43" s="6">
        <v>1.045</v>
      </c>
      <c r="H43" s="6">
        <v>1.16</v>
      </c>
      <c r="I43" s="6">
        <v>1.48</v>
      </c>
      <c r="J43" s="6">
        <v>1.674</v>
      </c>
      <c r="K43" s="6">
        <v>1.84</v>
      </c>
      <c r="L43" s="4">
        <v>2</v>
      </c>
      <c r="M43" s="6">
        <v>2</v>
      </c>
      <c r="N43" s="6">
        <v>2</v>
      </c>
    </row>
    <row r="44" spans="13:14" ht="12">
      <c r="M44" s="6"/>
      <c r="N44" s="6"/>
    </row>
    <row r="45" spans="1:14" ht="12">
      <c r="A45" s="5" t="s">
        <v>36</v>
      </c>
      <c r="C45" s="3">
        <f aca="true" t="shared" si="6" ref="C45:N45">SUM(C46:C49)</f>
        <v>72.2475</v>
      </c>
      <c r="D45" s="3">
        <f t="shared" si="6"/>
        <v>74.8765</v>
      </c>
      <c r="E45" s="3">
        <f t="shared" si="6"/>
        <v>82.8615</v>
      </c>
      <c r="F45" s="3">
        <f t="shared" si="6"/>
        <v>81</v>
      </c>
      <c r="G45" s="3">
        <f t="shared" si="6"/>
        <v>75</v>
      </c>
      <c r="H45" s="3">
        <f t="shared" si="6"/>
        <v>76</v>
      </c>
      <c r="I45" s="3">
        <f t="shared" si="6"/>
        <v>81</v>
      </c>
      <c r="J45" s="3">
        <f t="shared" si="6"/>
        <v>82</v>
      </c>
      <c r="K45" s="3">
        <f t="shared" si="6"/>
        <v>91</v>
      </c>
      <c r="L45" s="3">
        <f t="shared" si="6"/>
        <v>94</v>
      </c>
      <c r="M45" s="3">
        <f t="shared" si="6"/>
        <v>94</v>
      </c>
      <c r="N45" s="3">
        <f t="shared" si="6"/>
        <v>98</v>
      </c>
    </row>
    <row r="46" spans="2:14" ht="12">
      <c r="B46" s="5" t="s">
        <v>37</v>
      </c>
      <c r="C46" s="3">
        <v>31.555</v>
      </c>
      <c r="D46" s="3">
        <v>36.89</v>
      </c>
      <c r="E46" s="3">
        <v>35.74</v>
      </c>
      <c r="F46" s="4">
        <v>34</v>
      </c>
      <c r="G46" s="4">
        <v>30</v>
      </c>
      <c r="H46" s="4">
        <v>31</v>
      </c>
      <c r="I46" s="4">
        <v>32</v>
      </c>
      <c r="J46" s="4">
        <v>30</v>
      </c>
      <c r="K46" s="4">
        <v>30</v>
      </c>
      <c r="L46" s="4">
        <v>33</v>
      </c>
      <c r="M46" s="6">
        <v>32</v>
      </c>
      <c r="N46" s="6">
        <v>37</v>
      </c>
    </row>
    <row r="47" spans="2:14" ht="12">
      <c r="B47" s="5" t="s">
        <v>38</v>
      </c>
      <c r="C47" s="3">
        <v>5.1755</v>
      </c>
      <c r="D47" s="3">
        <v>7.31</v>
      </c>
      <c r="E47" s="3">
        <v>8.2125</v>
      </c>
      <c r="F47" s="4">
        <v>7</v>
      </c>
      <c r="G47" s="4">
        <v>6</v>
      </c>
      <c r="H47" s="4">
        <v>7</v>
      </c>
      <c r="I47" s="4">
        <v>5</v>
      </c>
      <c r="J47" s="4">
        <v>6</v>
      </c>
      <c r="K47" s="4">
        <v>6</v>
      </c>
      <c r="L47" s="4">
        <v>10</v>
      </c>
      <c r="M47" s="6">
        <v>10</v>
      </c>
      <c r="N47" s="6">
        <v>9</v>
      </c>
    </row>
    <row r="48" spans="2:14" ht="12">
      <c r="B48" s="5" t="s">
        <v>39</v>
      </c>
      <c r="C48" s="3">
        <v>7.45</v>
      </c>
      <c r="D48" s="3">
        <v>6.4385</v>
      </c>
      <c r="E48" s="3">
        <v>6.8515</v>
      </c>
      <c r="F48" s="4">
        <v>8</v>
      </c>
      <c r="G48" s="4">
        <v>7</v>
      </c>
      <c r="H48" s="4">
        <v>8</v>
      </c>
      <c r="I48" s="4">
        <v>10</v>
      </c>
      <c r="J48" s="4">
        <v>11</v>
      </c>
      <c r="K48" s="4">
        <v>11</v>
      </c>
      <c r="L48" s="4">
        <v>11</v>
      </c>
      <c r="M48" s="6">
        <v>11</v>
      </c>
      <c r="N48" s="6">
        <v>13</v>
      </c>
    </row>
    <row r="49" spans="2:14" ht="12">
      <c r="B49" s="5" t="s">
        <v>40</v>
      </c>
      <c r="C49" s="3">
        <v>28.067</v>
      </c>
      <c r="D49" s="3">
        <v>24.238</v>
      </c>
      <c r="E49" s="3">
        <v>32.0575</v>
      </c>
      <c r="F49" s="4">
        <v>32</v>
      </c>
      <c r="G49" s="4">
        <v>32</v>
      </c>
      <c r="H49" s="4">
        <v>30</v>
      </c>
      <c r="I49" s="4">
        <v>34</v>
      </c>
      <c r="J49" s="4">
        <v>35</v>
      </c>
      <c r="K49" s="4">
        <v>44</v>
      </c>
      <c r="L49" s="4">
        <v>40</v>
      </c>
      <c r="M49" s="6">
        <v>41</v>
      </c>
      <c r="N49" s="6">
        <v>39</v>
      </c>
    </row>
    <row r="50" spans="13:14" ht="12">
      <c r="M50" s="6"/>
      <c r="N50" s="6"/>
    </row>
    <row r="51" spans="1:14" ht="12">
      <c r="A51" s="5" t="s">
        <v>41</v>
      </c>
      <c r="C51" s="3">
        <f aca="true" t="shared" si="7" ref="C51:N51">SUM(C7+C12+C20+C28+C34+C39+C45)</f>
        <v>380.4065</v>
      </c>
      <c r="D51" s="3">
        <f t="shared" si="7"/>
        <v>444.93906000000004</v>
      </c>
      <c r="E51" s="3">
        <f t="shared" si="7"/>
        <v>475.1595</v>
      </c>
      <c r="F51" s="3">
        <f t="shared" si="7"/>
        <v>521.885</v>
      </c>
      <c r="G51" s="3">
        <f t="shared" si="7"/>
        <v>543.415</v>
      </c>
      <c r="H51" s="3">
        <f t="shared" si="7"/>
        <v>583.64</v>
      </c>
      <c r="I51" s="3">
        <f t="shared" si="7"/>
        <v>591.8199999999999</v>
      </c>
      <c r="J51" s="3">
        <f t="shared" si="7"/>
        <v>620.726</v>
      </c>
      <c r="K51" s="3">
        <f t="shared" si="7"/>
        <v>717.16</v>
      </c>
      <c r="L51" s="3">
        <f t="shared" si="7"/>
        <v>802</v>
      </c>
      <c r="M51" s="3">
        <f t="shared" si="7"/>
        <v>962</v>
      </c>
      <c r="N51" s="8">
        <f t="shared" si="7"/>
        <v>1068</v>
      </c>
    </row>
    <row r="52" spans="1:14" ht="12">
      <c r="A52" s="5" t="s">
        <v>42</v>
      </c>
      <c r="C52" s="3">
        <v>380</v>
      </c>
      <c r="D52" s="3">
        <v>445</v>
      </c>
      <c r="E52" s="3">
        <v>476</v>
      </c>
      <c r="F52" s="4">
        <v>524</v>
      </c>
      <c r="G52" s="4">
        <v>545</v>
      </c>
      <c r="H52" s="4">
        <v>586</v>
      </c>
      <c r="I52" s="4">
        <v>593</v>
      </c>
      <c r="J52" s="4">
        <v>622</v>
      </c>
      <c r="K52" s="4">
        <v>719</v>
      </c>
      <c r="L52" s="4">
        <v>802</v>
      </c>
      <c r="M52" s="6">
        <v>962</v>
      </c>
      <c r="N52" s="9">
        <v>1068</v>
      </c>
    </row>
    <row r="53" spans="1:14" ht="12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2">
      <c r="A54" s="1" t="s">
        <v>43</v>
      </c>
      <c r="M54" s="6"/>
      <c r="N54" s="6"/>
    </row>
    <row r="55" spans="1:14" ht="12">
      <c r="A55" s="1" t="s">
        <v>44</v>
      </c>
      <c r="M55" s="6"/>
      <c r="N55" s="6"/>
    </row>
    <row r="56" spans="3:14" ht="12">
      <c r="C56" s="3"/>
      <c r="D56" s="3"/>
      <c r="E56" s="3"/>
      <c r="M56" s="6"/>
      <c r="N56" s="6"/>
    </row>
    <row r="57" spans="1:14" ht="12">
      <c r="A57" s="1" t="s">
        <v>45</v>
      </c>
      <c r="C57" s="3"/>
      <c r="D57" s="3"/>
      <c r="E57" s="3"/>
      <c r="M57" s="6"/>
      <c r="N57" s="6"/>
    </row>
    <row r="58" spans="1:14" ht="12">
      <c r="A58" s="1" t="s">
        <v>46</v>
      </c>
      <c r="M58" s="6"/>
      <c r="N58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2006-11-02T11:44:01Z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